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/>
</workbook>
</file>

<file path=xl/calcChain.xml><?xml version="1.0" encoding="utf-8"?>
<calcChain xmlns="http://schemas.openxmlformats.org/spreadsheetml/2006/main">
  <c r="E34" i="2" l="1"/>
  <c r="E33" i="2"/>
  <c r="F24" i="3" l="1"/>
  <c r="G24" i="3" s="1"/>
  <c r="F23" i="3"/>
  <c r="G23" i="3" s="1"/>
  <c r="F22" i="3"/>
  <c r="G22" i="3" s="1"/>
  <c r="E21" i="3"/>
  <c r="E25" i="3" s="1"/>
  <c r="G20" i="3"/>
  <c r="F20" i="3"/>
  <c r="F19" i="3"/>
  <c r="G19" i="3" s="1"/>
  <c r="G18" i="3"/>
  <c r="F18" i="3"/>
  <c r="F17" i="3"/>
  <c r="G17" i="3" s="1"/>
  <c r="G16" i="3"/>
  <c r="F16" i="3"/>
  <c r="F15" i="3"/>
  <c r="G15" i="3" s="1"/>
  <c r="G14" i="3"/>
  <c r="F14" i="3"/>
  <c r="F13" i="3"/>
  <c r="G13" i="3" s="1"/>
  <c r="G12" i="3"/>
  <c r="F12" i="3"/>
  <c r="F11" i="3"/>
  <c r="F21" i="3" s="1"/>
  <c r="F25" i="3" s="1"/>
  <c r="G11" i="3" l="1"/>
  <c r="G21" i="3" l="1"/>
  <c r="H11" i="3" s="1"/>
  <c r="G25" i="3" l="1"/>
  <c r="H12" i="3"/>
  <c r="H21" i="3" s="1"/>
  <c r="H16" i="3"/>
  <c r="H20" i="3"/>
  <c r="H14" i="3"/>
  <c r="H18" i="3"/>
  <c r="H15" i="3"/>
  <c r="H19" i="3"/>
  <c r="H13" i="3"/>
  <c r="H17" i="3"/>
  <c r="D8" i="2" l="1"/>
</calcChain>
</file>

<file path=xl/sharedStrings.xml><?xml version="1.0" encoding="utf-8"?>
<sst xmlns="http://schemas.openxmlformats.org/spreadsheetml/2006/main" count="178" uniqueCount="133">
  <si>
    <t>Площадь  МОП</t>
  </si>
  <si>
    <t>№ п/п</t>
  </si>
  <si>
    <t>Наименование работ и услуг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</si>
  <si>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</si>
  <si>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</si>
  <si>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</si>
  <si>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</si>
  <si>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</si>
  <si>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</si>
  <si>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</si>
  <si>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</si>
  <si>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</si>
  <si>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</si>
  <si>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</si>
  <si>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</si>
  <si>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</si>
  <si>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</si>
  <si>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</si>
  <si>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</si>
  <si>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</si>
  <si>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</si>
  <si>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</si>
  <si>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</si>
  <si>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</si>
  <si>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</si>
  <si>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</si>
  <si>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</si>
  <si>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</si>
  <si>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</si>
  <si>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</si>
  <si>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</si>
  <si>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</si>
  <si>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</si>
  <si>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</si>
  <si>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</si>
  <si>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</si>
  <si>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</si>
  <si>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</si>
  <si>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</si>
  <si>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</si>
  <si>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</si>
  <si>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</si>
  <si>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</si>
  <si>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</si>
  <si>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</si>
  <si>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</si>
  <si>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</si>
  <si>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</si>
  <si>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</si>
  <si>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</si>
  <si>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</si>
  <si>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</si>
  <si>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</si>
  <si>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Очистка от наледи  и снега ступеней (</t>
  </si>
  <si>
    <t>Уборка контейнерной площадки</t>
  </si>
  <si>
    <t>квт/ч</t>
  </si>
  <si>
    <t xml:space="preserve">Содержание придомовой территории </t>
  </si>
  <si>
    <t>7</t>
  </si>
  <si>
    <t>8</t>
  </si>
  <si>
    <t>ВСЕГО с СОИ</t>
  </si>
  <si>
    <t>Задолженность на 01.01.2021 г.(руб)</t>
  </si>
  <si>
    <t>акты</t>
  </si>
  <si>
    <t>Согласно ПП РФ № 290</t>
  </si>
  <si>
    <t>Окос газона</t>
  </si>
  <si>
    <t>Вывоз не бытового мусора</t>
  </si>
  <si>
    <t>м3</t>
  </si>
  <si>
    <t>Установка скамеек</t>
  </si>
  <si>
    <t>Установка аншлага</t>
  </si>
  <si>
    <t>Долг СП на 01.01.2021 г</t>
  </si>
  <si>
    <t>ФИНАНСОВЫЙ РЕЗУЛЬТАТ</t>
  </si>
  <si>
    <t>Исполнитель__________________</t>
  </si>
  <si>
    <t>Посыпка пескосолянной смесью</t>
  </si>
  <si>
    <t>Ген.директор ООО "Мастер- Сервис"</t>
  </si>
  <si>
    <t>акт</t>
  </si>
  <si>
    <t>Ремонт мягкой кровли. Кв.33,34,35,49,50</t>
  </si>
  <si>
    <t xml:space="preserve">              Работа с должниками               </t>
  </si>
  <si>
    <t>Санитарное содержание территории без асфальтового покрытия</t>
  </si>
  <si>
    <t xml:space="preserve"> г.Тула , ул.Пузакова  , д.32 за  2021 год</t>
  </si>
  <si>
    <t>Задолженнность на 01.01.2022 г</t>
  </si>
  <si>
    <t>Услуга спецтехники(декабрь)</t>
  </si>
  <si>
    <t>маш\час</t>
  </si>
  <si>
    <t>Обработка территории реагентом</t>
  </si>
  <si>
    <t>Прочистка вентканалов по заявкам жителей(кв.49)</t>
  </si>
  <si>
    <t xml:space="preserve">Ген. директор ООО "Мастер-Сервис" </t>
  </si>
  <si>
    <t>_________________ Косьяненко  Е.Ю.</t>
  </si>
  <si>
    <t xml:space="preserve">Плань работ (услуг ) согласно  договора управления  </t>
  </si>
  <si>
    <t>МКД  адрес: Пузакова , дом 32 на 2022год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</si>
  <si>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</si>
  <si>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</si>
  <si>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</si>
  <si>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</si>
  <si>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</si>
  <si>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</si>
  <si>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</si>
  <si>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</si>
  <si>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</si>
  <si>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%</t>
  </si>
  <si>
    <t>год</t>
  </si>
  <si>
    <t>месяц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</si>
  <si>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</si>
  <si>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</si>
  <si>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</si>
  <si>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</si>
  <si>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</si>
  <si>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</si>
  <si>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</si>
  <si>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</si>
  <si>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</si>
  <si>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</si>
  <si>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</si>
  <si>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</si>
  <si>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</si>
  <si>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</si>
  <si>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</si>
  <si>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</si>
  <si>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</si>
  <si>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</si>
  <si>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</si>
  <si>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</si>
  <si>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</si>
  <si>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</si>
  <si>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</si>
  <si>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</si>
  <si>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</si>
  <si>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</si>
  <si>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</si>
  <si>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</si>
  <si>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 xml:space="preserve">                  Аварийно-техническое обслуживание  и ППР                  </t>
  </si>
  <si>
    <t>Договор на внутригазовое обслуживание ВДГО</t>
  </si>
  <si>
    <t xml:space="preserve">Услуги УК по управлению и обслуживанию МКД </t>
  </si>
  <si>
    <t>Тех содержание инженерные сети и текущий ремонт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</si>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</sst>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4" fontId="10" fillId="3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164" fontId="1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" fontId="10" fillId="0" borderId="5" xfId="0" applyNumberFormat="1" applyFont="1" applyBorder="1" applyAlignment="1">
      <alignment vertical="center"/>
    </xf>
    <xf numFmtId="3" fontId="10" fillId="3" borderId="5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164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Font="1" applyAlignment="1"/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1" fillId="3" borderId="7" xfId="0" applyFont="1" applyFill="1" applyBorder="1" applyAlignment="1">
      <alignment horizontal="right" vertical="center" wrapText="1"/>
    </xf>
    <xf numFmtId="4" fontId="20" fillId="3" borderId="7" xfId="0" applyNumberFormat="1" applyFont="1" applyFill="1" applyBorder="1" applyAlignment="1">
      <alignment horizontal="right" vertical="center" wrapText="1"/>
    </xf>
    <xf numFmtId="4" fontId="9" fillId="0" borderId="7" xfId="0" applyNumberFormat="1" applyFont="1" applyBorder="1" applyAlignment="1">
      <alignment horizontal="right" vertical="center"/>
    </xf>
    <xf numFmtId="10" fontId="9" fillId="0" borderId="7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2" fontId="21" fillId="3" borderId="5" xfId="0" applyNumberFormat="1" applyFont="1" applyFill="1" applyBorder="1" applyAlignment="1">
      <alignment horizontal="right" vertical="center" wrapText="1"/>
    </xf>
    <xf numFmtId="4" fontId="20" fillId="3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/>
    </xf>
    <xf numFmtId="10" fontId="9" fillId="0" borderId="5" xfId="0" applyNumberFormat="1" applyFont="1" applyBorder="1" applyAlignment="1">
      <alignment horizontal="right" vertical="center"/>
    </xf>
    <xf numFmtId="165" fontId="22" fillId="3" borderId="5" xfId="0" applyNumberFormat="1" applyFont="1" applyFill="1" applyBorder="1" applyAlignment="1">
      <alignment horizontal="right" vertical="center"/>
    </xf>
    <xf numFmtId="0" fontId="23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right" vertical="center"/>
    </xf>
    <xf numFmtId="3" fontId="20" fillId="3" borderId="5" xfId="0" applyNumberFormat="1" applyFont="1" applyFill="1" applyBorder="1" applyAlignment="1">
      <alignment horizontal="right" vertical="center"/>
    </xf>
    <xf numFmtId="10" fontId="20" fillId="3" borderId="5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4" fontId="22" fillId="3" borderId="5" xfId="0" applyNumberFormat="1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22" fillId="3" borderId="5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vertical="center"/>
    </xf>
    <xf numFmtId="4" fontId="22" fillId="3" borderId="17" xfId="0" applyNumberFormat="1" applyFont="1" applyFill="1" applyBorder="1" applyAlignment="1">
      <alignment horizontal="right"/>
    </xf>
    <xf numFmtId="4" fontId="26" fillId="3" borderId="18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3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10" fillId="0" borderId="5" xfId="0" applyNumberFormat="1" applyFont="1" applyBorder="1" applyAlignment="1">
      <alignment horizontal="right" vertical="center"/>
    </xf>
    <xf numFmtId="44" fontId="17" fillId="3" borderId="5" xfId="1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2" fontId="10" fillId="0" borderId="4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 wrapText="1"/>
    </xf>
    <xf numFmtId="49" fontId="0" fillId="0" borderId="5" xfId="0" applyNumberFormat="1" applyFont="1" applyBorder="1" applyAlignment="1">
      <alignment horizontal="center" vertical="center"/>
    </xf>
    <xf numFmtId="44" fontId="0" fillId="3" borderId="5" xfId="1" applyFont="1" applyFill="1" applyBorder="1" applyAlignment="1">
      <alignment horizontal="left" vertical="center" wrapText="1"/>
    </xf>
    <xf numFmtId="164" fontId="28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1" fillId="3" borderId="16" xfId="1" applyFont="1" applyFill="1" applyBorder="1" applyAlignment="1">
      <alignment horizontal="left" vertical="center" wrapText="1"/>
    </xf>
    <xf numFmtId="44" fontId="1" fillId="3" borderId="17" xfId="1" applyFont="1" applyFill="1" applyBorder="1" applyAlignment="1">
      <alignment horizontal="left" vertical="center" wrapText="1"/>
    </xf>
    <xf numFmtId="44" fontId="1" fillId="3" borderId="18" xfId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/>
    </xf>
    <xf numFmtId="0" fontId="24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42" workbookViewId="0">
      <selection activeCell="I64" sqref="I64"/>
    </sheetView>
  </sheetViews>
  <sheetFormatPr defaultRowHeight="15" x14ac:dyDescent="0.25"/>
  <cols>
    <col min="1" max="1" width="3.85546875" customWidth="1"/>
    <col min="2" max="2" width="43.85546875" customWidth="1"/>
    <col min="3" max="3" width="9" customWidth="1"/>
    <col min="4" max="4" width="9.85546875" customWidth="1"/>
    <col min="5" max="5" width="11.42578125" customWidth="1"/>
    <col min="6" max="6" width="8.28515625" customWidth="1"/>
    <col min="7" max="7" width="11.7109375" customWidth="1"/>
    <col min="9" max="10" width="10" bestFit="1" customWidth="1"/>
  </cols>
  <sheetData>
    <row r="1" spans="1:7" x14ac:dyDescent="0.25">
      <c r="E1" s="152" t="s">
        <v>14</v>
      </c>
      <c r="F1" s="152"/>
    </row>
    <row r="2" spans="1:7" x14ac:dyDescent="0.25">
      <c r="E2" s="152" t="s">
        <v>72</v>
      </c>
      <c r="F2" s="152"/>
      <c r="G2" s="153"/>
    </row>
    <row r="3" spans="1:7" x14ac:dyDescent="0.25">
      <c r="E3" s="152" t="s">
        <v>15</v>
      </c>
      <c r="F3" s="152"/>
      <c r="G3" s="153"/>
    </row>
    <row r="5" spans="1:7" x14ac:dyDescent="0.25">
      <c r="A5" s="152" t="s">
        <v>16</v>
      </c>
      <c r="B5" s="152"/>
      <c r="C5" s="152"/>
      <c r="D5" s="152"/>
      <c r="E5" s="152"/>
      <c r="F5" s="152"/>
    </row>
    <row r="6" spans="1:7" x14ac:dyDescent="0.25">
      <c r="A6" s="152" t="s">
        <v>77</v>
      </c>
      <c r="B6" s="152"/>
      <c r="C6" s="152"/>
      <c r="D6" s="152"/>
      <c r="E6" s="152"/>
      <c r="F6" s="152"/>
    </row>
    <row r="7" spans="1:7" x14ac:dyDescent="0.25">
      <c r="A7" s="43"/>
      <c r="B7" s="43"/>
      <c r="C7" s="43"/>
      <c r="D7" s="43"/>
      <c r="E7" s="43"/>
      <c r="F7" s="43"/>
    </row>
    <row r="8" spans="1:7" ht="15.75" customHeight="1" x14ac:dyDescent="0.25">
      <c r="A8" s="1"/>
      <c r="B8" s="2" t="s">
        <v>17</v>
      </c>
      <c r="C8" s="3"/>
      <c r="D8" s="15" t="e">
        <f>#REF!+#REF!</f>
        <v>#REF!</v>
      </c>
      <c r="E8" s="4"/>
      <c r="F8" s="4"/>
      <c r="G8" s="57">
        <v>14.57</v>
      </c>
    </row>
    <row r="9" spans="1:7" ht="13.5" customHeight="1" x14ac:dyDescent="0.25">
      <c r="A9" s="1"/>
      <c r="B9" s="44" t="s">
        <v>48</v>
      </c>
      <c r="C9" s="5"/>
      <c r="D9" s="16"/>
      <c r="E9" s="6"/>
      <c r="F9" s="6"/>
      <c r="G9" s="45">
        <v>3261.8</v>
      </c>
    </row>
    <row r="10" spans="1:7" ht="13.5" customHeight="1" x14ac:dyDescent="0.25">
      <c r="A10" s="1"/>
      <c r="B10" s="44" t="s">
        <v>60</v>
      </c>
      <c r="C10" s="5"/>
      <c r="D10" s="16"/>
      <c r="E10" s="6"/>
      <c r="F10" s="6"/>
      <c r="G10" s="53">
        <v>56751.86</v>
      </c>
    </row>
    <row r="11" spans="1:7" ht="13.5" customHeight="1" x14ac:dyDescent="0.25">
      <c r="A11" s="1"/>
      <c r="B11" s="44" t="s">
        <v>18</v>
      </c>
      <c r="C11" s="5"/>
      <c r="D11" s="16"/>
      <c r="E11" s="6"/>
      <c r="F11" s="6"/>
      <c r="G11" s="59">
        <v>607708.39</v>
      </c>
    </row>
    <row r="12" spans="1:7" ht="13.5" customHeight="1" x14ac:dyDescent="0.25">
      <c r="A12" s="1"/>
      <c r="B12" s="44" t="s">
        <v>19</v>
      </c>
      <c r="C12" s="5"/>
      <c r="D12" s="16"/>
      <c r="E12" s="6"/>
      <c r="F12" s="6"/>
      <c r="G12" s="45">
        <v>605211.91</v>
      </c>
    </row>
    <row r="13" spans="1:7" ht="13.5" customHeight="1" x14ac:dyDescent="0.25">
      <c r="A13" s="1"/>
      <c r="B13" s="44" t="s">
        <v>78</v>
      </c>
      <c r="C13" s="5"/>
      <c r="D13" s="16"/>
      <c r="E13" s="6"/>
      <c r="F13" s="6"/>
      <c r="G13" s="63">
        <v>59248.339999999982</v>
      </c>
    </row>
    <row r="14" spans="1:7" ht="13.5" customHeight="1" x14ac:dyDescent="0.35">
      <c r="A14" s="7"/>
      <c r="B14" s="18" t="s">
        <v>0</v>
      </c>
      <c r="C14" s="4"/>
      <c r="D14" s="17">
        <v>331.7</v>
      </c>
      <c r="E14" s="8"/>
      <c r="F14" s="42"/>
      <c r="G14" s="45">
        <v>271.89999999999998</v>
      </c>
    </row>
    <row r="15" spans="1:7" ht="13.5" customHeight="1" thickBot="1" x14ac:dyDescent="0.4">
      <c r="A15" s="7"/>
      <c r="B15" s="13" t="s">
        <v>13</v>
      </c>
      <c r="C15" s="4"/>
      <c r="D15" s="14"/>
      <c r="E15" s="14"/>
      <c r="F15" s="9"/>
      <c r="G15" s="46">
        <v>12</v>
      </c>
    </row>
    <row r="16" spans="1:7" ht="15" customHeight="1" x14ac:dyDescent="0.25">
      <c r="A16" s="155" t="s">
        <v>1</v>
      </c>
      <c r="B16" s="157" t="s">
        <v>2</v>
      </c>
      <c r="C16" s="159" t="s">
        <v>20</v>
      </c>
      <c r="D16" s="154" t="s">
        <v>22</v>
      </c>
      <c r="E16" s="150" t="s">
        <v>21</v>
      </c>
      <c r="F16" s="154" t="s">
        <v>23</v>
      </c>
      <c r="G16" s="47" t="s">
        <v>24</v>
      </c>
    </row>
    <row r="17" spans="1:7" x14ac:dyDescent="0.25">
      <c r="A17" s="156"/>
      <c r="B17" s="158"/>
      <c r="C17" s="150"/>
      <c r="D17" s="154"/>
      <c r="E17" s="151"/>
      <c r="F17" s="154"/>
      <c r="G17" s="47" t="s">
        <v>25</v>
      </c>
    </row>
    <row r="18" spans="1:7" x14ac:dyDescent="0.25">
      <c r="A18" s="35">
        <v>1</v>
      </c>
      <c r="B18" s="48" t="s">
        <v>129</v>
      </c>
      <c r="C18" s="28" t="s">
        <v>26</v>
      </c>
      <c r="D18" s="29">
        <v>3266.6</v>
      </c>
      <c r="E18" s="56">
        <v>2.9</v>
      </c>
      <c r="F18" s="54">
        <v>12</v>
      </c>
      <c r="G18" s="58">
        <v>113677.68</v>
      </c>
    </row>
    <row r="19" spans="1:7" ht="25.5" customHeight="1" x14ac:dyDescent="0.25">
      <c r="A19" s="37" t="s">
        <v>3</v>
      </c>
      <c r="B19" s="49" t="s">
        <v>27</v>
      </c>
      <c r="C19" s="28"/>
      <c r="D19" s="29"/>
      <c r="E19" s="56"/>
      <c r="F19" s="54"/>
      <c r="G19" s="82">
        <v>37228.4764</v>
      </c>
    </row>
    <row r="20" spans="1:7" ht="18" customHeight="1" x14ac:dyDescent="0.25">
      <c r="A20" s="37"/>
      <c r="B20" s="52" t="s">
        <v>28</v>
      </c>
      <c r="C20" s="28" t="s">
        <v>46</v>
      </c>
      <c r="D20" s="54">
        <v>155</v>
      </c>
      <c r="E20" s="56">
        <v>7</v>
      </c>
      <c r="F20" s="55">
        <v>12</v>
      </c>
      <c r="G20" s="134">
        <v>13020</v>
      </c>
    </row>
    <row r="21" spans="1:7" ht="18.75" customHeight="1" x14ac:dyDescent="0.25">
      <c r="A21" s="37"/>
      <c r="B21" s="52" t="s">
        <v>29</v>
      </c>
      <c r="C21" s="28" t="s">
        <v>47</v>
      </c>
      <c r="D21" s="76">
        <v>605211.91</v>
      </c>
      <c r="E21" s="56">
        <v>0.04</v>
      </c>
      <c r="F21" s="55">
        <v>1</v>
      </c>
      <c r="G21" s="134">
        <v>24208.476400000003</v>
      </c>
    </row>
    <row r="22" spans="1:7" ht="18.75" customHeight="1" x14ac:dyDescent="0.25">
      <c r="A22" s="37"/>
      <c r="B22" s="52" t="s">
        <v>75</v>
      </c>
      <c r="C22" s="28" t="s">
        <v>49</v>
      </c>
      <c r="D22" s="29">
        <v>3266.6</v>
      </c>
      <c r="E22" s="56">
        <v>0.23</v>
      </c>
      <c r="F22" s="55">
        <v>1</v>
      </c>
      <c r="G22" s="134">
        <v>751.31799999999998</v>
      </c>
    </row>
    <row r="23" spans="1:7" ht="21" customHeight="1" x14ac:dyDescent="0.25">
      <c r="A23" s="140" t="s">
        <v>4</v>
      </c>
      <c r="B23" s="141" t="s">
        <v>30</v>
      </c>
      <c r="C23" s="142"/>
      <c r="D23" s="143"/>
      <c r="E23" s="144"/>
      <c r="F23" s="145"/>
      <c r="G23" s="82">
        <v>132039.41999999998</v>
      </c>
    </row>
    <row r="24" spans="1:7" ht="14.25" customHeight="1" x14ac:dyDescent="0.25">
      <c r="A24" s="37"/>
      <c r="B24" s="135" t="s">
        <v>67</v>
      </c>
      <c r="C24" s="28" t="s">
        <v>50</v>
      </c>
      <c r="D24" s="54">
        <v>1</v>
      </c>
      <c r="E24" s="56">
        <v>6000</v>
      </c>
      <c r="F24" s="55" t="s">
        <v>73</v>
      </c>
      <c r="G24" s="134">
        <v>6000</v>
      </c>
    </row>
    <row r="25" spans="1:7" ht="13.5" customHeight="1" x14ac:dyDescent="0.25">
      <c r="A25" s="37"/>
      <c r="B25" s="135" t="s">
        <v>74</v>
      </c>
      <c r="C25" s="28" t="s">
        <v>26</v>
      </c>
      <c r="D25" s="54">
        <v>234</v>
      </c>
      <c r="E25" s="56">
        <v>538.63</v>
      </c>
      <c r="F25" s="55" t="s">
        <v>73</v>
      </c>
      <c r="G25" s="134">
        <v>126039.42</v>
      </c>
    </row>
    <row r="26" spans="1:7" ht="25.5" customHeight="1" x14ac:dyDescent="0.25">
      <c r="A26" s="37" t="s">
        <v>5</v>
      </c>
      <c r="B26" s="160" t="s">
        <v>130</v>
      </c>
      <c r="C26" s="161"/>
      <c r="D26" s="162"/>
      <c r="E26" s="56"/>
      <c r="F26" s="55"/>
      <c r="G26" s="82">
        <v>107596.51000000001</v>
      </c>
    </row>
    <row r="27" spans="1:7" ht="13.5" customHeight="1" x14ac:dyDescent="0.25">
      <c r="A27" s="37"/>
      <c r="B27" s="135" t="s">
        <v>127</v>
      </c>
      <c r="C27" s="28" t="s">
        <v>26</v>
      </c>
      <c r="D27" s="29">
        <v>3266.6</v>
      </c>
      <c r="E27" s="56">
        <v>0.82</v>
      </c>
      <c r="F27" s="55">
        <v>5</v>
      </c>
      <c r="G27" s="134">
        <v>13393.059999999998</v>
      </c>
    </row>
    <row r="28" spans="1:7" ht="15.75" customHeight="1" x14ac:dyDescent="0.25">
      <c r="A28" s="38"/>
      <c r="B28" s="136" t="s">
        <v>31</v>
      </c>
      <c r="C28" s="72" t="s">
        <v>49</v>
      </c>
      <c r="D28" s="54">
        <v>1</v>
      </c>
      <c r="E28" s="56" t="s">
        <v>61</v>
      </c>
      <c r="F28" s="55">
        <v>12</v>
      </c>
      <c r="G28" s="134">
        <v>16859.02</v>
      </c>
    </row>
    <row r="29" spans="1:7" ht="15.75" customHeight="1" x14ac:dyDescent="0.25">
      <c r="A29" s="38"/>
      <c r="B29" s="136" t="s">
        <v>32</v>
      </c>
      <c r="C29" s="72" t="s">
        <v>49</v>
      </c>
      <c r="D29" s="54">
        <v>1</v>
      </c>
      <c r="E29" s="56" t="s">
        <v>61</v>
      </c>
      <c r="F29" s="55">
        <v>12</v>
      </c>
      <c r="G29" s="134">
        <v>39548.979999999996</v>
      </c>
    </row>
    <row r="30" spans="1:7" ht="13.5" customHeight="1" x14ac:dyDescent="0.25">
      <c r="A30" s="38"/>
      <c r="B30" s="136" t="s">
        <v>33</v>
      </c>
      <c r="C30" s="72" t="s">
        <v>49</v>
      </c>
      <c r="D30" s="54">
        <v>1</v>
      </c>
      <c r="E30" s="56" t="s">
        <v>61</v>
      </c>
      <c r="F30" s="55">
        <v>12</v>
      </c>
      <c r="G30" s="134">
        <v>2121.3200000000002</v>
      </c>
    </row>
    <row r="31" spans="1:7" ht="13.5" customHeight="1" x14ac:dyDescent="0.25">
      <c r="A31" s="38"/>
      <c r="B31" s="136" t="s">
        <v>34</v>
      </c>
      <c r="C31" s="72" t="s">
        <v>49</v>
      </c>
      <c r="D31" s="54">
        <v>1</v>
      </c>
      <c r="E31" s="56" t="s">
        <v>61</v>
      </c>
      <c r="F31" s="55">
        <v>12</v>
      </c>
      <c r="G31" s="134">
        <v>20072.940000000002</v>
      </c>
    </row>
    <row r="32" spans="1:7" ht="15" customHeight="1" x14ac:dyDescent="0.25">
      <c r="A32" s="38"/>
      <c r="B32" s="136" t="s">
        <v>12</v>
      </c>
      <c r="C32" s="72" t="s">
        <v>49</v>
      </c>
      <c r="D32" s="54">
        <v>1</v>
      </c>
      <c r="E32" s="56" t="s">
        <v>61</v>
      </c>
      <c r="F32" s="55">
        <v>12</v>
      </c>
      <c r="G32" s="134">
        <v>15601.189999999999</v>
      </c>
    </row>
    <row r="33" spans="1:9" ht="17.25" customHeight="1" x14ac:dyDescent="0.25">
      <c r="A33" s="73" t="s">
        <v>7</v>
      </c>
      <c r="B33" s="50" t="s">
        <v>11</v>
      </c>
      <c r="C33" s="72" t="s">
        <v>49</v>
      </c>
      <c r="D33" s="29">
        <v>3266.6</v>
      </c>
      <c r="E33" s="56">
        <f>G33/F33/D33</f>
        <v>0.76999989795710122</v>
      </c>
      <c r="F33" s="55">
        <v>12</v>
      </c>
      <c r="G33" s="82">
        <v>30183.38</v>
      </c>
      <c r="I33" s="146"/>
    </row>
    <row r="34" spans="1:9" ht="12" customHeight="1" x14ac:dyDescent="0.25">
      <c r="A34" s="73" t="s">
        <v>8</v>
      </c>
      <c r="B34" s="50" t="s">
        <v>128</v>
      </c>
      <c r="C34" s="72" t="s">
        <v>49</v>
      </c>
      <c r="D34" s="54">
        <v>1</v>
      </c>
      <c r="E34" s="56">
        <f>G34</f>
        <v>33975.230000000003</v>
      </c>
      <c r="F34" s="55">
        <v>1</v>
      </c>
      <c r="G34" s="82">
        <v>33975.230000000003</v>
      </c>
    </row>
    <row r="35" spans="1:9" ht="12" customHeight="1" x14ac:dyDescent="0.25">
      <c r="A35" s="73" t="s">
        <v>57</v>
      </c>
      <c r="B35" s="50" t="s">
        <v>35</v>
      </c>
      <c r="C35" s="72"/>
      <c r="D35" s="54"/>
      <c r="E35" s="56"/>
      <c r="F35" s="55"/>
      <c r="G35" s="82">
        <v>2420.5500000000002</v>
      </c>
    </row>
    <row r="36" spans="1:9" ht="10.5" customHeight="1" x14ac:dyDescent="0.25">
      <c r="A36" s="73"/>
      <c r="B36" s="51" t="s">
        <v>36</v>
      </c>
      <c r="C36" s="72" t="s">
        <v>50</v>
      </c>
      <c r="D36" s="54">
        <v>70</v>
      </c>
      <c r="E36" s="56">
        <v>13.68</v>
      </c>
      <c r="F36" s="55">
        <v>2</v>
      </c>
      <c r="G36" s="134">
        <v>1915.2</v>
      </c>
    </row>
    <row r="37" spans="1:9" ht="12.75" customHeight="1" x14ac:dyDescent="0.25">
      <c r="A37" s="73"/>
      <c r="B37" s="51" t="s">
        <v>82</v>
      </c>
      <c r="C37" s="72" t="s">
        <v>50</v>
      </c>
      <c r="D37" s="54">
        <v>1</v>
      </c>
      <c r="E37" s="56">
        <v>505.35</v>
      </c>
      <c r="F37" s="55">
        <v>1</v>
      </c>
      <c r="G37" s="134">
        <v>505.35</v>
      </c>
    </row>
    <row r="38" spans="1:9" ht="15" customHeight="1" x14ac:dyDescent="0.25">
      <c r="A38" s="73" t="s">
        <v>58</v>
      </c>
      <c r="B38" s="48" t="s">
        <v>37</v>
      </c>
      <c r="C38" s="72" t="s">
        <v>49</v>
      </c>
      <c r="D38" s="29">
        <v>3266.6</v>
      </c>
      <c r="E38" s="56">
        <v>0.13</v>
      </c>
      <c r="F38" s="55">
        <v>12</v>
      </c>
      <c r="G38" s="82">
        <v>5095.8960000000006</v>
      </c>
    </row>
    <row r="39" spans="1:9" ht="16.5" customHeight="1" x14ac:dyDescent="0.25">
      <c r="A39" s="73" t="s">
        <v>9</v>
      </c>
      <c r="B39" s="50" t="s">
        <v>6</v>
      </c>
      <c r="C39" s="28"/>
      <c r="D39" s="29"/>
      <c r="E39" s="56"/>
      <c r="F39" s="55"/>
      <c r="G39" s="82">
        <v>48243.372000000003</v>
      </c>
    </row>
    <row r="40" spans="1:9" ht="16.5" customHeight="1" x14ac:dyDescent="0.25">
      <c r="A40" s="73"/>
      <c r="B40" s="75" t="s">
        <v>62</v>
      </c>
      <c r="C40" s="28" t="s">
        <v>51</v>
      </c>
      <c r="D40" s="29">
        <v>3261.8</v>
      </c>
      <c r="E40" s="56">
        <v>1.1200000000000001</v>
      </c>
      <c r="F40" s="55">
        <v>12</v>
      </c>
      <c r="G40" s="58">
        <v>43838.592000000004</v>
      </c>
    </row>
    <row r="41" spans="1:9" ht="14.25" customHeight="1" x14ac:dyDescent="0.25">
      <c r="A41" s="73"/>
      <c r="B41" s="51" t="s">
        <v>38</v>
      </c>
      <c r="C41" s="28" t="s">
        <v>51</v>
      </c>
      <c r="D41" s="29">
        <v>271.89999999999998</v>
      </c>
      <c r="E41" s="56">
        <v>1.8</v>
      </c>
      <c r="F41" s="55">
        <v>9</v>
      </c>
      <c r="G41" s="58">
        <v>4404.78</v>
      </c>
    </row>
    <row r="42" spans="1:9" ht="15" customHeight="1" x14ac:dyDescent="0.25">
      <c r="A42" s="74" t="s">
        <v>10</v>
      </c>
      <c r="B42" s="71" t="s">
        <v>56</v>
      </c>
      <c r="C42" s="28"/>
      <c r="D42" s="29"/>
      <c r="E42" s="56"/>
      <c r="F42" s="55"/>
      <c r="G42" s="82">
        <v>116759.76999999999</v>
      </c>
    </row>
    <row r="43" spans="1:9" x14ac:dyDescent="0.25">
      <c r="A43" s="39"/>
      <c r="B43" s="136" t="s">
        <v>39</v>
      </c>
      <c r="C43" s="28" t="s">
        <v>51</v>
      </c>
      <c r="D43" s="29">
        <v>1098</v>
      </c>
      <c r="E43" s="56">
        <v>4.5</v>
      </c>
      <c r="F43" s="55">
        <v>12</v>
      </c>
      <c r="G43" s="134">
        <v>59292</v>
      </c>
    </row>
    <row r="44" spans="1:9" ht="21" hidden="1" customHeight="1" x14ac:dyDescent="0.25">
      <c r="A44" s="36"/>
      <c r="B44" s="136" t="s">
        <v>40</v>
      </c>
      <c r="C44" s="28" t="s">
        <v>51</v>
      </c>
      <c r="D44" s="29"/>
      <c r="E44" s="56">
        <v>1.82</v>
      </c>
      <c r="F44" s="55">
        <v>3</v>
      </c>
      <c r="G44" s="134">
        <v>0</v>
      </c>
    </row>
    <row r="45" spans="1:9" ht="16.5" customHeight="1" x14ac:dyDescent="0.25">
      <c r="A45" s="36"/>
      <c r="B45" s="136" t="s">
        <v>71</v>
      </c>
      <c r="C45" s="28" t="s">
        <v>26</v>
      </c>
      <c r="D45" s="29">
        <v>750</v>
      </c>
      <c r="E45" s="56">
        <v>1.5</v>
      </c>
      <c r="F45" s="55">
        <v>2</v>
      </c>
      <c r="G45" s="134">
        <v>2250</v>
      </c>
    </row>
    <row r="46" spans="1:9" ht="0.75" hidden="1" customHeight="1" x14ac:dyDescent="0.25">
      <c r="A46" s="36"/>
      <c r="B46" s="136" t="s">
        <v>52</v>
      </c>
      <c r="C46" s="28" t="s">
        <v>49</v>
      </c>
      <c r="D46" s="29"/>
      <c r="E46" s="56"/>
      <c r="F46" s="55"/>
      <c r="G46" s="134"/>
    </row>
    <row r="47" spans="1:9" ht="1.5" hidden="1" customHeight="1" x14ac:dyDescent="0.25">
      <c r="A47" s="67"/>
      <c r="B47" s="137" t="s">
        <v>53</v>
      </c>
      <c r="C47" s="81" t="s">
        <v>26</v>
      </c>
      <c r="D47" s="68"/>
      <c r="E47" s="61">
        <v>12.58</v>
      </c>
      <c r="F47" s="69">
        <v>3</v>
      </c>
      <c r="G47" s="138">
        <v>0</v>
      </c>
    </row>
    <row r="48" spans="1:9" ht="13.5" customHeight="1" x14ac:dyDescent="0.25">
      <c r="A48" s="36"/>
      <c r="B48" s="139" t="s">
        <v>54</v>
      </c>
      <c r="C48" s="28" t="s">
        <v>50</v>
      </c>
      <c r="D48" s="55">
        <v>1</v>
      </c>
      <c r="E48" s="29">
        <v>365</v>
      </c>
      <c r="F48" s="55">
        <v>12</v>
      </c>
      <c r="G48" s="134">
        <v>4380</v>
      </c>
    </row>
    <row r="49" spans="1:9" ht="12.75" customHeight="1" x14ac:dyDescent="0.25">
      <c r="A49" s="36"/>
      <c r="B49" s="139" t="s">
        <v>52</v>
      </c>
      <c r="C49" s="28" t="s">
        <v>49</v>
      </c>
      <c r="D49" s="55">
        <v>1</v>
      </c>
      <c r="E49" s="29">
        <v>5600</v>
      </c>
      <c r="F49" s="55">
        <v>1</v>
      </c>
      <c r="G49" s="134">
        <v>5600</v>
      </c>
    </row>
    <row r="50" spans="1:9" ht="20.25" customHeight="1" x14ac:dyDescent="0.25">
      <c r="A50" s="36"/>
      <c r="B50" s="139" t="s">
        <v>76</v>
      </c>
      <c r="C50" s="28" t="s">
        <v>26</v>
      </c>
      <c r="D50" s="60">
        <v>1699</v>
      </c>
      <c r="E50" s="29">
        <v>1.82</v>
      </c>
      <c r="F50" s="55">
        <v>9</v>
      </c>
      <c r="G50" s="134">
        <v>27829.620000000003</v>
      </c>
    </row>
    <row r="51" spans="1:9" ht="17.25" customHeight="1" x14ac:dyDescent="0.25">
      <c r="A51" s="36"/>
      <c r="B51" s="139" t="s">
        <v>63</v>
      </c>
      <c r="C51" s="28" t="s">
        <v>26</v>
      </c>
      <c r="D51" s="60">
        <v>1132.7</v>
      </c>
      <c r="E51" s="29">
        <v>2.5</v>
      </c>
      <c r="F51" s="55">
        <v>1</v>
      </c>
      <c r="G51" s="134">
        <v>2831.75</v>
      </c>
    </row>
    <row r="52" spans="1:9" ht="15" customHeight="1" x14ac:dyDescent="0.25">
      <c r="A52" s="36"/>
      <c r="B52" s="139" t="s">
        <v>64</v>
      </c>
      <c r="C52" s="28" t="s">
        <v>65</v>
      </c>
      <c r="D52" s="77">
        <v>5</v>
      </c>
      <c r="E52" s="29">
        <v>950</v>
      </c>
      <c r="F52" s="55">
        <v>1</v>
      </c>
      <c r="G52" s="134">
        <v>4750</v>
      </c>
    </row>
    <row r="53" spans="1:9" ht="12.75" customHeight="1" x14ac:dyDescent="0.25">
      <c r="A53" s="36"/>
      <c r="B53" s="139" t="s">
        <v>66</v>
      </c>
      <c r="C53" s="28" t="s">
        <v>50</v>
      </c>
      <c r="D53" s="77">
        <v>1</v>
      </c>
      <c r="E53" s="29">
        <v>8802</v>
      </c>
      <c r="F53" s="55">
        <v>1</v>
      </c>
      <c r="G53" s="134">
        <v>8802</v>
      </c>
    </row>
    <row r="54" spans="1:9" ht="14.25" customHeight="1" x14ac:dyDescent="0.25">
      <c r="A54" s="36"/>
      <c r="B54" s="139" t="s">
        <v>79</v>
      </c>
      <c r="C54" s="28" t="s">
        <v>80</v>
      </c>
      <c r="D54" s="60">
        <v>0.3</v>
      </c>
      <c r="E54" s="29">
        <v>2000</v>
      </c>
      <c r="F54" s="55">
        <v>1</v>
      </c>
      <c r="G54" s="134">
        <v>600</v>
      </c>
    </row>
    <row r="55" spans="1:9" ht="17.25" customHeight="1" x14ac:dyDescent="0.25">
      <c r="A55" s="36"/>
      <c r="B55" s="139" t="s">
        <v>81</v>
      </c>
      <c r="C55" s="28" t="s">
        <v>49</v>
      </c>
      <c r="D55" s="77">
        <v>1</v>
      </c>
      <c r="E55" s="29">
        <v>424.4</v>
      </c>
      <c r="F55" s="55">
        <v>1</v>
      </c>
      <c r="G55" s="134">
        <v>424.4</v>
      </c>
    </row>
    <row r="56" spans="1:9" ht="15" customHeight="1" x14ac:dyDescent="0.25">
      <c r="A56" s="70"/>
      <c r="B56" s="147" t="s">
        <v>41</v>
      </c>
      <c r="C56" s="148"/>
      <c r="D56" s="148"/>
      <c r="E56" s="148"/>
      <c r="F56" s="149"/>
      <c r="G56" s="64">
        <v>572787.68239999993</v>
      </c>
    </row>
    <row r="57" spans="1:9" x14ac:dyDescent="0.25">
      <c r="A57" s="12"/>
      <c r="B57" s="41" t="s">
        <v>43</v>
      </c>
      <c r="C57" s="32" t="s">
        <v>55</v>
      </c>
      <c r="D57" s="62">
        <v>4796</v>
      </c>
      <c r="E57" s="62">
        <v>4.8</v>
      </c>
      <c r="F57" s="33"/>
      <c r="G57" s="31">
        <v>22471</v>
      </c>
    </row>
    <row r="58" spans="1:9" x14ac:dyDescent="0.25">
      <c r="A58" s="12"/>
      <c r="B58" s="40" t="s">
        <v>42</v>
      </c>
      <c r="C58" s="32"/>
      <c r="D58" s="29">
        <v>3266.6</v>
      </c>
      <c r="E58" s="62">
        <v>0.04</v>
      </c>
      <c r="F58" s="33"/>
      <c r="G58" s="31">
        <v>1958.52</v>
      </c>
    </row>
    <row r="59" spans="1:9" x14ac:dyDescent="0.25">
      <c r="A59" s="12"/>
      <c r="B59" s="40" t="s">
        <v>44</v>
      </c>
      <c r="C59" s="32"/>
      <c r="D59" s="29">
        <v>3266.6</v>
      </c>
      <c r="E59" s="62">
        <v>0.19</v>
      </c>
      <c r="F59" s="33"/>
      <c r="G59" s="31">
        <v>7631.22</v>
      </c>
    </row>
    <row r="60" spans="1:9" x14ac:dyDescent="0.25">
      <c r="A60" s="12"/>
      <c r="B60" s="12" t="s">
        <v>59</v>
      </c>
      <c r="C60" s="34"/>
      <c r="D60" s="11"/>
      <c r="E60" s="34"/>
      <c r="F60" s="34"/>
      <c r="G60" s="30">
        <v>604848.42239999992</v>
      </c>
    </row>
    <row r="61" spans="1:9" x14ac:dyDescent="0.25">
      <c r="A61" s="12"/>
      <c r="B61" s="19" t="s">
        <v>69</v>
      </c>
      <c r="C61" s="34"/>
      <c r="D61" s="11"/>
      <c r="E61" s="34"/>
      <c r="F61" s="34"/>
      <c r="G61" s="30"/>
    </row>
    <row r="62" spans="1:9" x14ac:dyDescent="0.25">
      <c r="B62" s="20" t="s">
        <v>45</v>
      </c>
      <c r="C62" s="21"/>
      <c r="D62" s="21"/>
      <c r="E62" s="22"/>
      <c r="F62" s="23"/>
      <c r="G62" s="76">
        <v>605211.91</v>
      </c>
    </row>
    <row r="63" spans="1:9" x14ac:dyDescent="0.25">
      <c r="B63" s="78" t="s">
        <v>68</v>
      </c>
      <c r="C63" s="79"/>
      <c r="D63" s="79"/>
      <c r="E63" s="79"/>
      <c r="F63" s="80"/>
      <c r="G63" s="31">
        <v>252118.89</v>
      </c>
    </row>
    <row r="64" spans="1:9" x14ac:dyDescent="0.25">
      <c r="B64" s="24" t="s">
        <v>131</v>
      </c>
      <c r="C64" s="25"/>
      <c r="D64" s="25"/>
      <c r="E64" s="26"/>
      <c r="F64" s="27"/>
      <c r="G64" s="31">
        <v>604848.42000000004</v>
      </c>
      <c r="I64" s="10"/>
    </row>
    <row r="65" spans="2:11" x14ac:dyDescent="0.25">
      <c r="B65" s="65" t="s">
        <v>132</v>
      </c>
      <c r="C65" s="66"/>
      <c r="D65" s="66"/>
      <c r="E65" s="66"/>
      <c r="F65" s="66"/>
      <c r="G65" s="64">
        <v>251755.4</v>
      </c>
      <c r="I65" s="10"/>
      <c r="K65" s="10"/>
    </row>
    <row r="66" spans="2:11" x14ac:dyDescent="0.25">
      <c r="C66" s="11"/>
      <c r="D66" s="11"/>
      <c r="E66" s="11"/>
      <c r="F66" s="11"/>
    </row>
    <row r="67" spans="2:11" x14ac:dyDescent="0.25">
      <c r="I67" s="10"/>
      <c r="J67" s="10"/>
    </row>
    <row r="69" spans="2:11" x14ac:dyDescent="0.25">
      <c r="B69" t="s">
        <v>70</v>
      </c>
    </row>
  </sheetData>
  <mergeCells count="13">
    <mergeCell ref="B56:F56"/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  <mergeCell ref="B26:D2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39" sqref="C39"/>
    </sheetView>
  </sheetViews>
  <sheetFormatPr defaultRowHeight="15" x14ac:dyDescent="0.25"/>
  <cols>
    <col min="1" max="1" width="3.42578125" style="83" customWidth="1"/>
    <col min="2" max="2" width="26.85546875" style="83" customWidth="1"/>
    <col min="3" max="3" width="30.140625" style="83" customWidth="1"/>
    <col min="4" max="4" width="11.140625" style="83" customWidth="1"/>
    <col min="5" max="5" width="6.28515625" style="83" customWidth="1"/>
    <col min="6" max="6" width="8.42578125" style="83" customWidth="1"/>
    <col min="7" max="7" width="7.85546875" style="83" customWidth="1"/>
    <col min="8" max="8" width="7.7109375" style="83" hidden="1" customWidth="1"/>
    <col min="9" max="9" width="13.28515625" style="83" bestFit="1" customWidth="1"/>
    <col min="10" max="16384" width="9.140625" style="83"/>
  </cols>
  <sheetData>
    <row r="1" spans="1:9" x14ac:dyDescent="0.25">
      <c r="C1" t="s">
        <v>14</v>
      </c>
      <c r="D1"/>
      <c r="E1"/>
      <c r="F1"/>
    </row>
    <row r="2" spans="1:9" x14ac:dyDescent="0.25">
      <c r="C2" t="s">
        <v>83</v>
      </c>
      <c r="D2"/>
      <c r="E2"/>
      <c r="F2"/>
    </row>
    <row r="3" spans="1:9" x14ac:dyDescent="0.25">
      <c r="C3" t="s">
        <v>84</v>
      </c>
      <c r="D3"/>
      <c r="E3"/>
      <c r="F3"/>
    </row>
    <row r="4" spans="1:9" x14ac:dyDescent="0.25">
      <c r="A4" s="84"/>
      <c r="B4" s="166" t="s">
        <v>85</v>
      </c>
      <c r="C4" s="166"/>
      <c r="D4" s="166"/>
      <c r="E4" s="166"/>
      <c r="F4" s="166"/>
      <c r="G4" s="84"/>
      <c r="H4" s="84"/>
    </row>
    <row r="5" spans="1:9" x14ac:dyDescent="0.25">
      <c r="A5" s="84"/>
      <c r="B5" s="166" t="s">
        <v>86</v>
      </c>
      <c r="C5" s="166"/>
      <c r="D5" s="166"/>
      <c r="E5" s="166"/>
      <c r="F5" s="85"/>
      <c r="G5" s="84"/>
      <c r="H5" s="84"/>
    </row>
    <row r="6" spans="1:9" x14ac:dyDescent="0.25">
      <c r="A6" s="84"/>
      <c r="B6" s="86" t="s">
        <v>87</v>
      </c>
      <c r="C6" s="86"/>
      <c r="D6" s="87"/>
      <c r="E6" s="88"/>
      <c r="F6" s="88">
        <v>3261.8</v>
      </c>
      <c r="G6" s="84"/>
      <c r="H6" s="84"/>
    </row>
    <row r="7" spans="1:9" x14ac:dyDescent="0.25">
      <c r="A7" s="84"/>
      <c r="B7" s="89" t="s">
        <v>88</v>
      </c>
      <c r="C7" s="89"/>
      <c r="D7" s="90"/>
      <c r="E7" s="91"/>
      <c r="F7" s="91">
        <v>14.57</v>
      </c>
      <c r="G7" s="84"/>
      <c r="H7" s="92"/>
      <c r="I7" s="93"/>
    </row>
    <row r="8" spans="1:9" x14ac:dyDescent="0.25">
      <c r="A8" s="84"/>
      <c r="B8" s="86" t="s">
        <v>89</v>
      </c>
      <c r="C8" s="94"/>
      <c r="D8" s="95"/>
      <c r="E8" s="96"/>
      <c r="F8" s="96">
        <v>12</v>
      </c>
      <c r="G8" s="84"/>
      <c r="H8" s="84"/>
    </row>
    <row r="9" spans="1:9" x14ac:dyDescent="0.25">
      <c r="A9" s="168" t="s">
        <v>90</v>
      </c>
      <c r="B9" s="168" t="s">
        <v>91</v>
      </c>
      <c r="C9" s="168" t="s">
        <v>92</v>
      </c>
      <c r="D9" s="167" t="s">
        <v>93</v>
      </c>
      <c r="E9" s="167" t="s">
        <v>94</v>
      </c>
      <c r="F9" s="167" t="s">
        <v>95</v>
      </c>
      <c r="G9" s="167"/>
      <c r="H9" s="163" t="s">
        <v>96</v>
      </c>
    </row>
    <row r="10" spans="1:9" x14ac:dyDescent="0.25">
      <c r="A10" s="168"/>
      <c r="B10" s="168"/>
      <c r="C10" s="168"/>
      <c r="D10" s="167"/>
      <c r="E10" s="167"/>
      <c r="F10" s="97" t="s">
        <v>97</v>
      </c>
      <c r="G10" s="97" t="s">
        <v>98</v>
      </c>
      <c r="H10" s="163"/>
    </row>
    <row r="11" spans="1:9" ht="33.75" x14ac:dyDescent="0.25">
      <c r="A11" s="98">
        <v>1</v>
      </c>
      <c r="B11" s="99" t="s">
        <v>99</v>
      </c>
      <c r="C11" s="100" t="s">
        <v>100</v>
      </c>
      <c r="D11" s="99" t="s">
        <v>101</v>
      </c>
      <c r="E11" s="101">
        <v>2.9</v>
      </c>
      <c r="F11" s="102">
        <f>E11*F6*F8</f>
        <v>113510.63999999998</v>
      </c>
      <c r="G11" s="103">
        <f>F11/12</f>
        <v>9459.2199999999993</v>
      </c>
      <c r="H11" s="104">
        <f>G11/G21</f>
        <v>0.19903912148249828</v>
      </c>
    </row>
    <row r="12" spans="1:9" ht="45" x14ac:dyDescent="0.25">
      <c r="A12" s="105">
        <v>2</v>
      </c>
      <c r="B12" s="106" t="s">
        <v>102</v>
      </c>
      <c r="C12" s="107" t="s">
        <v>103</v>
      </c>
      <c r="D12" s="108" t="s">
        <v>101</v>
      </c>
      <c r="E12" s="109">
        <v>1.52</v>
      </c>
      <c r="F12" s="110">
        <f>F6*E12*F8</f>
        <v>59495.232000000004</v>
      </c>
      <c r="G12" s="111">
        <f t="shared" ref="G12:G20" si="0">F12/12</f>
        <v>4957.9360000000006</v>
      </c>
      <c r="H12" s="112">
        <f>G12/$G$21</f>
        <v>0.10432395332875774</v>
      </c>
    </row>
    <row r="13" spans="1:9" ht="33.75" x14ac:dyDescent="0.25">
      <c r="A13" s="105">
        <v>3</v>
      </c>
      <c r="B13" s="107" t="s">
        <v>104</v>
      </c>
      <c r="C13" s="107" t="s">
        <v>105</v>
      </c>
      <c r="D13" s="108" t="s">
        <v>101</v>
      </c>
      <c r="E13" s="113">
        <v>2.3199999999999998</v>
      </c>
      <c r="F13" s="110">
        <f>F6*E13*F8</f>
        <v>90808.512000000002</v>
      </c>
      <c r="G13" s="111">
        <f t="shared" si="0"/>
        <v>7567.3760000000002</v>
      </c>
      <c r="H13" s="112">
        <f t="shared" ref="H13:H20" si="1">G13/$G$21</f>
        <v>0.15923129718599863</v>
      </c>
    </row>
    <row r="14" spans="1:9" ht="33.75" x14ac:dyDescent="0.25">
      <c r="A14" s="105">
        <v>4</v>
      </c>
      <c r="B14" s="107" t="s">
        <v>106</v>
      </c>
      <c r="C14" s="107" t="s">
        <v>107</v>
      </c>
      <c r="D14" s="108" t="s">
        <v>101</v>
      </c>
      <c r="E14" s="113">
        <v>0.82</v>
      </c>
      <c r="F14" s="110">
        <f>E14*F6*F8</f>
        <v>32096.112000000001</v>
      </c>
      <c r="G14" s="111">
        <f t="shared" si="0"/>
        <v>2674.6759999999999</v>
      </c>
      <c r="H14" s="112">
        <f t="shared" si="1"/>
        <v>5.628002745367193E-2</v>
      </c>
    </row>
    <row r="15" spans="1:9" ht="33.75" x14ac:dyDescent="0.25">
      <c r="A15" s="105">
        <v>5</v>
      </c>
      <c r="B15" s="107" t="s">
        <v>108</v>
      </c>
      <c r="C15" s="107" t="s">
        <v>109</v>
      </c>
      <c r="D15" s="108" t="s">
        <v>101</v>
      </c>
      <c r="E15" s="113">
        <v>0.9</v>
      </c>
      <c r="F15" s="110">
        <f>F6*E15*F8</f>
        <v>35227.440000000002</v>
      </c>
      <c r="G15" s="111">
        <f t="shared" si="0"/>
        <v>2935.6200000000003</v>
      </c>
      <c r="H15" s="112">
        <f t="shared" si="1"/>
        <v>6.1770761839396025E-2</v>
      </c>
    </row>
    <row r="16" spans="1:9" ht="33.75" x14ac:dyDescent="0.25">
      <c r="A16" s="105">
        <v>6</v>
      </c>
      <c r="B16" s="107" t="s">
        <v>110</v>
      </c>
      <c r="C16" s="107" t="s">
        <v>111</v>
      </c>
      <c r="D16" s="108" t="s">
        <v>101</v>
      </c>
      <c r="E16" s="113">
        <v>2.6</v>
      </c>
      <c r="F16" s="110">
        <f>F6*E16*F8</f>
        <v>101768.16</v>
      </c>
      <c r="G16" s="111">
        <f t="shared" si="0"/>
        <v>8480.68</v>
      </c>
      <c r="H16" s="112">
        <f t="shared" si="1"/>
        <v>0.17844886753603295</v>
      </c>
    </row>
    <row r="17" spans="1:10" ht="24.75" customHeight="1" x14ac:dyDescent="0.25">
      <c r="A17" s="105">
        <v>7</v>
      </c>
      <c r="B17" s="107" t="s">
        <v>112</v>
      </c>
      <c r="C17" s="107" t="s">
        <v>113</v>
      </c>
      <c r="D17" s="108" t="s">
        <v>101</v>
      </c>
      <c r="E17" s="113">
        <v>0.17</v>
      </c>
      <c r="F17" s="110">
        <f>F6*E17*F8</f>
        <v>6654.072000000001</v>
      </c>
      <c r="G17" s="111">
        <f t="shared" si="0"/>
        <v>554.50600000000009</v>
      </c>
      <c r="H17" s="112">
        <f t="shared" si="1"/>
        <v>1.1667810569663694E-2</v>
      </c>
    </row>
    <row r="18" spans="1:10" ht="25.5" customHeight="1" x14ac:dyDescent="0.25">
      <c r="A18" s="105">
        <v>8</v>
      </c>
      <c r="B18" s="107" t="s">
        <v>114</v>
      </c>
      <c r="C18" s="107" t="s">
        <v>115</v>
      </c>
      <c r="D18" s="108" t="s">
        <v>101</v>
      </c>
      <c r="E18" s="113">
        <v>0.12</v>
      </c>
      <c r="F18" s="110">
        <f>F6*E18*F8</f>
        <v>4696.9920000000002</v>
      </c>
      <c r="G18" s="111">
        <f t="shared" si="0"/>
        <v>391.416</v>
      </c>
      <c r="H18" s="112">
        <f t="shared" si="1"/>
        <v>8.2361015785861365E-3</v>
      </c>
    </row>
    <row r="19" spans="1:10" ht="41.25" customHeight="1" x14ac:dyDescent="0.25">
      <c r="A19" s="105">
        <v>9</v>
      </c>
      <c r="B19" s="107" t="s">
        <v>116</v>
      </c>
      <c r="C19" s="107" t="s">
        <v>117</v>
      </c>
      <c r="D19" s="108" t="s">
        <v>101</v>
      </c>
      <c r="E19" s="113">
        <v>1.1200000000000001</v>
      </c>
      <c r="F19" s="110">
        <f>F6*E19*F8</f>
        <v>43838.592000000004</v>
      </c>
      <c r="G19" s="111">
        <f t="shared" si="0"/>
        <v>3653.2160000000003</v>
      </c>
      <c r="H19" s="112">
        <f t="shared" si="1"/>
        <v>7.6870281400137283E-2</v>
      </c>
    </row>
    <row r="20" spans="1:10" ht="39" customHeight="1" x14ac:dyDescent="0.25">
      <c r="A20" s="105">
        <v>10</v>
      </c>
      <c r="B20" s="107" t="s">
        <v>118</v>
      </c>
      <c r="C20" s="107" t="s">
        <v>119</v>
      </c>
      <c r="D20" s="108" t="s">
        <v>101</v>
      </c>
      <c r="E20" s="113">
        <v>2.1</v>
      </c>
      <c r="F20" s="110">
        <f>F6*E20*F8</f>
        <v>82197.360000000015</v>
      </c>
      <c r="G20" s="111">
        <f t="shared" si="0"/>
        <v>6849.7800000000016</v>
      </c>
      <c r="H20" s="112">
        <f t="shared" si="1"/>
        <v>0.14413177762525742</v>
      </c>
    </row>
    <row r="21" spans="1:10" ht="27" customHeight="1" x14ac:dyDescent="0.25">
      <c r="A21" s="114"/>
      <c r="B21" s="164" t="s">
        <v>120</v>
      </c>
      <c r="C21" s="164"/>
      <c r="D21" s="115"/>
      <c r="E21" s="116">
        <f>SUM(E11:E20)</f>
        <v>14.569999999999999</v>
      </c>
      <c r="F21" s="116">
        <f>SUM(F11:F20)</f>
        <v>570293.11200000008</v>
      </c>
      <c r="G21" s="117">
        <f>SUM(G11:G20)</f>
        <v>47524.425999999999</v>
      </c>
      <c r="H21" s="118">
        <f>SUM(H11:H20)</f>
        <v>1</v>
      </c>
    </row>
    <row r="22" spans="1:10" x14ac:dyDescent="0.25">
      <c r="A22" s="119">
        <v>11</v>
      </c>
      <c r="B22" s="119" t="s">
        <v>121</v>
      </c>
      <c r="C22" s="120"/>
      <c r="D22" s="108" t="s">
        <v>101</v>
      </c>
      <c r="E22" s="121">
        <v>0.05</v>
      </c>
      <c r="F22" s="122">
        <f>E22*F6*F8</f>
        <v>1957.0800000000004</v>
      </c>
      <c r="G22" s="123">
        <f>F22/12</f>
        <v>163.09000000000003</v>
      </c>
      <c r="H22" s="123"/>
      <c r="J22" s="93"/>
    </row>
    <row r="23" spans="1:10" x14ac:dyDescent="0.25">
      <c r="A23" s="119">
        <v>12</v>
      </c>
      <c r="B23" s="119" t="s">
        <v>122</v>
      </c>
      <c r="C23" s="124"/>
      <c r="D23" s="108" t="s">
        <v>101</v>
      </c>
      <c r="E23" s="121">
        <v>0.2</v>
      </c>
      <c r="F23" s="122">
        <f>E23*F6*12</f>
        <v>7828.3200000000015</v>
      </c>
      <c r="G23" s="123">
        <f t="shared" ref="G23:G24" si="2">F23/12</f>
        <v>652.36000000000013</v>
      </c>
      <c r="H23" s="123"/>
    </row>
    <row r="24" spans="1:10" x14ac:dyDescent="0.25">
      <c r="A24" s="119">
        <v>13</v>
      </c>
      <c r="B24" s="119" t="s">
        <v>43</v>
      </c>
      <c r="C24" s="124"/>
      <c r="D24" s="108" t="s">
        <v>101</v>
      </c>
      <c r="E24" s="121">
        <v>0.59</v>
      </c>
      <c r="F24" s="122">
        <f>E24*F6*12</f>
        <v>23093.544000000002</v>
      </c>
      <c r="G24" s="123">
        <f t="shared" si="2"/>
        <v>1924.4620000000002</v>
      </c>
      <c r="H24" s="123"/>
    </row>
    <row r="25" spans="1:10" x14ac:dyDescent="0.25">
      <c r="A25" s="125"/>
      <c r="B25" s="126"/>
      <c r="C25" s="127" t="s">
        <v>123</v>
      </c>
      <c r="D25" s="128" t="s">
        <v>101</v>
      </c>
      <c r="E25" s="122">
        <f>E21+E22+E23+E24</f>
        <v>15.409999999999998</v>
      </c>
      <c r="F25" s="122">
        <f>F21+F22+F23+F24</f>
        <v>603172.05599999998</v>
      </c>
      <c r="G25" s="122">
        <f>G21+G22+G23+G24</f>
        <v>50264.337999999996</v>
      </c>
      <c r="H25" s="129"/>
    </row>
    <row r="26" spans="1:10" ht="25.5" customHeight="1" x14ac:dyDescent="0.25">
      <c r="A26" s="130"/>
      <c r="B26" s="131" t="s">
        <v>124</v>
      </c>
      <c r="C26" s="131"/>
      <c r="D26" s="132"/>
      <c r="G26" s="84"/>
      <c r="H26" s="84"/>
    </row>
    <row r="27" spans="1:10" ht="36" customHeight="1" x14ac:dyDescent="0.25">
      <c r="B27" s="133" t="s">
        <v>125</v>
      </c>
      <c r="C27" s="165" t="s">
        <v>126</v>
      </c>
      <c r="D27" s="165"/>
      <c r="E27" s="165"/>
      <c r="F27" s="165"/>
    </row>
  </sheetData>
  <mergeCells count="11">
    <mergeCell ref="A9:A10"/>
    <mergeCell ref="B9:B10"/>
    <mergeCell ref="C9:C10"/>
    <mergeCell ref="D9:D10"/>
    <mergeCell ref="E9:E10"/>
    <mergeCell ref="H9:H10"/>
    <mergeCell ref="B21:C21"/>
    <mergeCell ref="C27:F27"/>
    <mergeCell ref="B4:F4"/>
    <mergeCell ref="B5:E5"/>
    <mergeCell ref="F9:G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2022-03-23T08:47:47Z</dcterms:modified>
</cp:coreProperties>
</file>